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580"/>
  </bookViews>
  <sheets>
    <sheet name="2022 год " sheetId="1" r:id="rId1"/>
  </sheets>
  <calcPr calcId="162913"/>
</workbook>
</file>

<file path=xl/calcChain.xml><?xml version="1.0" encoding="utf-8"?>
<calcChain xmlns="http://schemas.openxmlformats.org/spreadsheetml/2006/main">
  <c r="O22" i="1" l="1"/>
  <c r="O16" i="1"/>
  <c r="N27" i="1" l="1"/>
  <c r="N10" i="1"/>
  <c r="B20" i="1" l="1"/>
  <c r="E13" i="1"/>
  <c r="E9" i="1"/>
  <c r="H6" i="1"/>
  <c r="L29" i="1"/>
  <c r="L14" i="1"/>
  <c r="I8" i="1"/>
  <c r="Q8" i="1" l="1"/>
  <c r="R8" i="1"/>
  <c r="P8" i="1"/>
  <c r="M8" i="1"/>
  <c r="Q5" i="1"/>
  <c r="H8" i="1"/>
  <c r="J8" i="1"/>
  <c r="G8" i="1"/>
  <c r="D8" i="1"/>
  <c r="H5" i="1"/>
  <c r="I5" i="1"/>
  <c r="I6" i="1"/>
  <c r="H7" i="1"/>
  <c r="I7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D5" i="1"/>
  <c r="B32" i="1"/>
  <c r="H32" i="1" l="1"/>
  <c r="P20" i="1"/>
  <c r="M14" i="1"/>
  <c r="G19" i="1"/>
  <c r="D18" i="1"/>
  <c r="Q6" i="1"/>
  <c r="R6" i="1"/>
  <c r="Q7" i="1"/>
  <c r="R7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R5" i="1"/>
  <c r="P6" i="1"/>
  <c r="P7" i="1"/>
  <c r="P9" i="1"/>
  <c r="P10" i="1"/>
  <c r="P11" i="1"/>
  <c r="P12" i="1"/>
  <c r="P13" i="1"/>
  <c r="P14" i="1"/>
  <c r="P15" i="1"/>
  <c r="P16" i="1"/>
  <c r="P17" i="1"/>
  <c r="P18" i="1"/>
  <c r="P19" i="1"/>
  <c r="P21" i="1"/>
  <c r="P22" i="1"/>
  <c r="P23" i="1"/>
  <c r="P24" i="1"/>
  <c r="P25" i="1"/>
  <c r="P26" i="1"/>
  <c r="P27" i="1"/>
  <c r="P28" i="1"/>
  <c r="P29" i="1"/>
  <c r="P30" i="1"/>
  <c r="P31" i="1"/>
  <c r="P5" i="1"/>
  <c r="M6" i="1"/>
  <c r="M7" i="1"/>
  <c r="M9" i="1"/>
  <c r="M10" i="1"/>
  <c r="M11" i="1"/>
  <c r="M12" i="1"/>
  <c r="M13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5" i="1"/>
  <c r="G6" i="1"/>
  <c r="G7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5" i="1"/>
  <c r="D6" i="1"/>
  <c r="D7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C32" i="1"/>
  <c r="E32" i="1"/>
  <c r="F32" i="1"/>
  <c r="K32" i="1"/>
  <c r="L32" i="1"/>
  <c r="N32" i="1"/>
  <c r="O32" i="1"/>
  <c r="P32" i="1" l="1"/>
  <c r="M32" i="1"/>
  <c r="J11" i="1"/>
  <c r="J5" i="1"/>
  <c r="J30" i="1"/>
  <c r="J28" i="1"/>
  <c r="J26" i="1"/>
  <c r="J23" i="1"/>
  <c r="J19" i="1"/>
  <c r="J17" i="1"/>
  <c r="J15" i="1"/>
  <c r="J13" i="1"/>
  <c r="J9" i="1"/>
  <c r="J31" i="1"/>
  <c r="J29" i="1"/>
  <c r="J27" i="1"/>
  <c r="J25" i="1"/>
  <c r="J24" i="1"/>
  <c r="J22" i="1"/>
  <c r="J20" i="1"/>
  <c r="J18" i="1"/>
  <c r="J16" i="1"/>
  <c r="J14" i="1"/>
  <c r="J12" i="1"/>
  <c r="J10" i="1"/>
  <c r="J7" i="1"/>
  <c r="D32" i="1"/>
  <c r="J6" i="1"/>
  <c r="I32" i="1"/>
  <c r="Q32" i="1"/>
  <c r="G32" i="1"/>
  <c r="R32" i="1"/>
  <c r="J21" i="1"/>
  <c r="J32" i="1" l="1"/>
</calcChain>
</file>

<file path=xl/sharedStrings.xml><?xml version="1.0" encoding="utf-8"?>
<sst xmlns="http://schemas.openxmlformats.org/spreadsheetml/2006/main" count="54" uniqueCount="40">
  <si>
    <t>Наименование муниципального образования</t>
  </si>
  <si>
    <t xml:space="preserve">Доходы, всего </t>
  </si>
  <si>
    <t>в том числе налоговые и неналоговые доходы</t>
  </si>
  <si>
    <t>Безвозмездные поступления</t>
  </si>
  <si>
    <t>в том числе безвозмездные поступления от других бюджетов бюджетной системы</t>
  </si>
  <si>
    <t>Расходы, всего</t>
  </si>
  <si>
    <t>Результат исполнения бюджета (дефицит/профицит)</t>
  </si>
  <si>
    <t xml:space="preserve">план </t>
  </si>
  <si>
    <t>исполнение</t>
  </si>
  <si>
    <t>% испол-нения</t>
  </si>
  <si>
    <t>г. Орел</t>
  </si>
  <si>
    <t>г. Ливны</t>
  </si>
  <si>
    <t>г. Мценск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</si>
  <si>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</si>
  <si>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</si>
  <si>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</si>
  <si>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</si>
  <si>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</si>
  <si>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</si>
  <si>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</si>
  <si>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</si>
  <si>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</si>
  <si>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</si>
  <si>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</si>
  <si>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</si>
  <si>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Малоархангельский район</t>
  </si>
  <si>
    <t>Мценский район</t>
  </si>
  <si>
    <t>Новодеревеньковский район</t>
  </si>
  <si>
    <t>Новосильский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</si>
  <si>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</si>
  <si>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</si>
  <si>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</si>
  <si>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</si>
  <si>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</si>
  <si>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</si>
  <si>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Шаблыкинский район</t>
  </si>
  <si>
    <t>Итого</t>
  </si>
  <si>
    <t>(тыс. рублей)</t>
  </si>
  <si>
    <t>Орловский муниципальный округ</t>
  </si>
  <si>
    <t>Информация об исполнении консолидированных бюджетов муниципальных районов, бюджетов муниципального округа и городских округов Орловской области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</si>
</sst>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Arial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1" fillId="0" borderId="5" xfId="0" applyNumberFormat="1" applyFont="1" applyBorder="1"/>
    <xf numFmtId="164" fontId="4" fillId="0" borderId="5" xfId="0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164" fontId="6" fillId="0" borderId="5" xfId="0" applyNumberFormat="1" applyFont="1" applyBorder="1"/>
    <xf numFmtId="164" fontId="7" fillId="0" borderId="5" xfId="0" applyNumberFormat="1" applyFont="1" applyBorder="1"/>
    <xf numFmtId="0" fontId="9" fillId="0" borderId="0" xfId="0" applyFont="1"/>
    <xf numFmtId="164" fontId="10" fillId="0" borderId="5" xfId="0" applyNumberFormat="1" applyFont="1" applyBorder="1"/>
    <xf numFmtId="164" fontId="11" fillId="0" borderId="5" xfId="0" applyNumberFormat="1" applyFont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2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abSelected="1" topLeftCell="A16" workbookViewId="0">
      <selection activeCell="U26" sqref="U26"/>
    </sheetView>
  </sheetViews>
  <sheetFormatPr defaultRowHeight="14.4" x14ac:dyDescent="0.3"/>
  <cols>
    <col min="1" max="1" width="38.77734375" customWidth="1"/>
    <col min="2" max="3" width="16.21875" customWidth="1"/>
    <col min="4" max="4" width="8.44140625" style="8" customWidth="1"/>
    <col min="5" max="5" width="16.21875" customWidth="1"/>
    <col min="6" max="6" width="15.109375" customWidth="1"/>
    <col min="7" max="7" width="8.88671875" customWidth="1"/>
    <col min="8" max="8" width="17.33203125" customWidth="1"/>
    <col min="9" max="9" width="14.6640625" customWidth="1"/>
    <col min="10" max="10" width="8.5546875" customWidth="1"/>
    <col min="11" max="11" width="15.109375" customWidth="1"/>
    <col min="12" max="12" width="15.6640625" customWidth="1"/>
    <col min="13" max="13" width="7.44140625" customWidth="1"/>
    <col min="14" max="14" width="16.44140625" style="8" customWidth="1"/>
    <col min="15" max="15" width="15.33203125" style="8" customWidth="1"/>
    <col min="16" max="16" width="8.44140625" style="8" customWidth="1"/>
    <col min="17" max="17" width="15.33203125" style="8" customWidth="1"/>
    <col min="18" max="18" width="14" style="8" customWidth="1"/>
  </cols>
  <sheetData>
    <row r="1" spans="1:18" ht="43.5" customHeight="1" x14ac:dyDescent="0.3">
      <c r="A1" s="15" t="s">
        <v>39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15.6" x14ac:dyDescent="0.3">
      <c r="Q2" s="13" t="s">
        <v>37</v>
      </c>
    </row>
    <row r="3" spans="1:18" ht="52.5" customHeight="1" x14ac:dyDescent="0.3">
      <c r="A3" s="16" t="s">
        <v>0</v>
      </c>
      <c r="B3" s="18" t="s">
        <v>1</v>
      </c>
      <c r="C3" s="19"/>
      <c r="D3" s="20"/>
      <c r="E3" s="21" t="s">
        <v>2</v>
      </c>
      <c r="F3" s="22"/>
      <c r="G3" s="23"/>
      <c r="H3" s="18" t="s">
        <v>3</v>
      </c>
      <c r="I3" s="19"/>
      <c r="J3" s="20"/>
      <c r="K3" s="21" t="s">
        <v>4</v>
      </c>
      <c r="L3" s="22"/>
      <c r="M3" s="23"/>
      <c r="N3" s="24" t="s">
        <v>5</v>
      </c>
      <c r="O3" s="25"/>
      <c r="P3" s="26"/>
      <c r="Q3" s="14" t="s">
        <v>6</v>
      </c>
      <c r="R3" s="14"/>
    </row>
    <row r="4" spans="1:18" ht="20.399999999999999" x14ac:dyDescent="0.3">
      <c r="A4" s="17"/>
      <c r="B4" s="1" t="s">
        <v>7</v>
      </c>
      <c r="C4" s="2" t="s">
        <v>8</v>
      </c>
      <c r="D4" s="5" t="s">
        <v>9</v>
      </c>
      <c r="E4" s="1" t="s">
        <v>7</v>
      </c>
      <c r="F4" s="2" t="s">
        <v>8</v>
      </c>
      <c r="G4" s="5" t="s">
        <v>9</v>
      </c>
      <c r="H4" s="1" t="s">
        <v>7</v>
      </c>
      <c r="I4" s="2" t="s">
        <v>8</v>
      </c>
      <c r="J4" s="5" t="s">
        <v>9</v>
      </c>
      <c r="K4" s="1" t="s">
        <v>7</v>
      </c>
      <c r="L4" s="2" t="s">
        <v>8</v>
      </c>
      <c r="M4" s="5" t="s">
        <v>9</v>
      </c>
      <c r="N4" s="11" t="s">
        <v>7</v>
      </c>
      <c r="O4" s="12" t="s">
        <v>8</v>
      </c>
      <c r="P4" s="5" t="s">
        <v>9</v>
      </c>
      <c r="Q4" s="11" t="s">
        <v>7</v>
      </c>
      <c r="R4" s="12" t="s">
        <v>8</v>
      </c>
    </row>
    <row r="5" spans="1:18" ht="18" x14ac:dyDescent="0.35">
      <c r="A5" s="3" t="s">
        <v>10</v>
      </c>
      <c r="B5" s="6">
        <v>13240434.6</v>
      </c>
      <c r="C5" s="6">
        <v>12536114.800000001</v>
      </c>
      <c r="D5" s="9">
        <f t="shared" ref="D5:D32" si="0">ROUND(C5/B5*100,1)</f>
        <v>94.7</v>
      </c>
      <c r="E5" s="9">
        <v>2954552.9</v>
      </c>
      <c r="F5" s="9">
        <v>2829279.2</v>
      </c>
      <c r="G5" s="9">
        <f t="shared" ref="G5:G32" si="1">ROUND(F5/E5*100,1)</f>
        <v>95.8</v>
      </c>
      <c r="H5" s="9">
        <f t="shared" ref="H5:H31" si="2">B5-E5</f>
        <v>10285881.699999999</v>
      </c>
      <c r="I5" s="9">
        <f t="shared" ref="I5:I31" si="3">C5-F5</f>
        <v>9706835.6000000015</v>
      </c>
      <c r="J5" s="9">
        <f>ROUND(I5/H5*100,1)</f>
        <v>94.4</v>
      </c>
      <c r="K5" s="9">
        <v>10285881.699999999</v>
      </c>
      <c r="L5" s="9">
        <v>9709879.9000000004</v>
      </c>
      <c r="M5" s="9">
        <f t="shared" ref="M5:M32" si="4">ROUND(L5/K5*100,1)</f>
        <v>94.4</v>
      </c>
      <c r="N5" s="9">
        <v>14347140.699999999</v>
      </c>
      <c r="O5" s="9">
        <v>12715703.9</v>
      </c>
      <c r="P5" s="9">
        <f t="shared" ref="P5:P32" si="5">ROUND(O5/N5*100,1)</f>
        <v>88.6</v>
      </c>
      <c r="Q5" s="9">
        <f t="shared" ref="Q5:Q31" si="6">B5-N5</f>
        <v>-1106706.0999999996</v>
      </c>
      <c r="R5" s="9">
        <f t="shared" ref="R5:R31" si="7">C5-O5</f>
        <v>-179589.09999999963</v>
      </c>
    </row>
    <row r="6" spans="1:18" ht="18" x14ac:dyDescent="0.35">
      <c r="A6" s="3" t="s">
        <v>11</v>
      </c>
      <c r="B6" s="6">
        <v>1313030.1000000001</v>
      </c>
      <c r="C6" s="6">
        <v>1324818.8999999999</v>
      </c>
      <c r="D6" s="9">
        <f t="shared" si="0"/>
        <v>100.9</v>
      </c>
      <c r="E6" s="9">
        <v>413725.9</v>
      </c>
      <c r="F6" s="9">
        <v>426854.3</v>
      </c>
      <c r="G6" s="9">
        <f t="shared" si="1"/>
        <v>103.2</v>
      </c>
      <c r="H6" s="9">
        <f>B6-E6</f>
        <v>899304.20000000007</v>
      </c>
      <c r="I6" s="9">
        <f t="shared" si="3"/>
        <v>897964.59999999986</v>
      </c>
      <c r="J6" s="9">
        <f t="shared" ref="J6:J32" si="8">ROUND(I6/H6*100,1)</f>
        <v>99.9</v>
      </c>
      <c r="K6" s="9">
        <v>895729</v>
      </c>
      <c r="L6" s="9">
        <v>894379.5</v>
      </c>
      <c r="M6" s="9">
        <f t="shared" si="4"/>
        <v>99.8</v>
      </c>
      <c r="N6" s="9">
        <v>1340126.3999999999</v>
      </c>
      <c r="O6" s="9">
        <v>1323841.2</v>
      </c>
      <c r="P6" s="9">
        <f t="shared" si="5"/>
        <v>98.8</v>
      </c>
      <c r="Q6" s="9">
        <f t="shared" si="6"/>
        <v>-27096.299999999814</v>
      </c>
      <c r="R6" s="9">
        <f t="shared" si="7"/>
        <v>977.69999999995343</v>
      </c>
    </row>
    <row r="7" spans="1:18" ht="18" x14ac:dyDescent="0.35">
      <c r="A7" s="3" t="s">
        <v>12</v>
      </c>
      <c r="B7" s="6">
        <v>1143722</v>
      </c>
      <c r="C7" s="6">
        <v>1137901.5</v>
      </c>
      <c r="D7" s="9">
        <f t="shared" si="0"/>
        <v>99.5</v>
      </c>
      <c r="E7" s="9">
        <v>267383.2</v>
      </c>
      <c r="F7" s="9">
        <v>269854</v>
      </c>
      <c r="G7" s="9">
        <f t="shared" si="1"/>
        <v>100.9</v>
      </c>
      <c r="H7" s="9">
        <f t="shared" si="2"/>
        <v>876338.8</v>
      </c>
      <c r="I7" s="9">
        <f t="shared" si="3"/>
        <v>868047.5</v>
      </c>
      <c r="J7" s="9">
        <f t="shared" si="8"/>
        <v>99.1</v>
      </c>
      <c r="K7" s="9">
        <v>877632.6</v>
      </c>
      <c r="L7" s="9">
        <v>869381.4</v>
      </c>
      <c r="M7" s="9">
        <f t="shared" si="4"/>
        <v>99.1</v>
      </c>
      <c r="N7" s="9">
        <v>1180144.6000000001</v>
      </c>
      <c r="O7" s="9">
        <v>1162851.8999999999</v>
      </c>
      <c r="P7" s="9">
        <f t="shared" si="5"/>
        <v>98.5</v>
      </c>
      <c r="Q7" s="9">
        <f t="shared" si="6"/>
        <v>-36422.600000000093</v>
      </c>
      <c r="R7" s="9">
        <f t="shared" si="7"/>
        <v>-24950.399999999907</v>
      </c>
    </row>
    <row r="8" spans="1:18" ht="18" x14ac:dyDescent="0.35">
      <c r="A8" s="3" t="s">
        <v>38</v>
      </c>
      <c r="B8" s="6">
        <v>1800232.6</v>
      </c>
      <c r="C8" s="6">
        <v>1903972</v>
      </c>
      <c r="D8" s="9">
        <f t="shared" si="0"/>
        <v>105.8</v>
      </c>
      <c r="E8" s="9">
        <v>676293.8</v>
      </c>
      <c r="F8" s="9">
        <v>806052.1</v>
      </c>
      <c r="G8" s="9">
        <f t="shared" si="1"/>
        <v>119.2</v>
      </c>
      <c r="H8" s="9">
        <f t="shared" si="2"/>
        <v>1123938.8</v>
      </c>
      <c r="I8" s="9">
        <f>C8-F8-0.1</f>
        <v>1097919.7999999998</v>
      </c>
      <c r="J8" s="9">
        <f t="shared" ref="J8" si="9">ROUND(I8/H8*100,1)</f>
        <v>97.7</v>
      </c>
      <c r="K8" s="9">
        <v>1123938.8</v>
      </c>
      <c r="L8" s="9">
        <v>1123452.3999999999</v>
      </c>
      <c r="M8" s="9">
        <f t="shared" si="4"/>
        <v>100</v>
      </c>
      <c r="N8" s="9">
        <v>2035014.1</v>
      </c>
      <c r="O8" s="9">
        <v>1858158.2</v>
      </c>
      <c r="P8" s="9">
        <f t="shared" si="5"/>
        <v>91.3</v>
      </c>
      <c r="Q8" s="9">
        <f t="shared" si="6"/>
        <v>-234781.5</v>
      </c>
      <c r="R8" s="9">
        <f t="shared" si="7"/>
        <v>45813.800000000047</v>
      </c>
    </row>
    <row r="9" spans="1:18" ht="18" x14ac:dyDescent="0.35">
      <c r="A9" s="3" t="s">
        <v>13</v>
      </c>
      <c r="B9" s="6">
        <v>561743</v>
      </c>
      <c r="C9" s="6">
        <v>618461.6</v>
      </c>
      <c r="D9" s="9">
        <f t="shared" si="0"/>
        <v>110.1</v>
      </c>
      <c r="E9" s="9">
        <f>177273.2+0.1</f>
        <v>177273.30000000002</v>
      </c>
      <c r="F9" s="9">
        <v>235306.7</v>
      </c>
      <c r="G9" s="9">
        <f t="shared" si="1"/>
        <v>132.69999999999999</v>
      </c>
      <c r="H9" s="9">
        <f t="shared" si="2"/>
        <v>384469.69999999995</v>
      </c>
      <c r="I9" s="9">
        <f t="shared" si="3"/>
        <v>383154.89999999997</v>
      </c>
      <c r="J9" s="9">
        <f t="shared" si="8"/>
        <v>99.7</v>
      </c>
      <c r="K9" s="9">
        <v>384414.8</v>
      </c>
      <c r="L9" s="9">
        <v>382928.4</v>
      </c>
      <c r="M9" s="9">
        <f t="shared" si="4"/>
        <v>99.6</v>
      </c>
      <c r="N9" s="9">
        <v>593061.30000000005</v>
      </c>
      <c r="O9" s="9">
        <v>580648</v>
      </c>
      <c r="P9" s="9">
        <f t="shared" si="5"/>
        <v>97.9</v>
      </c>
      <c r="Q9" s="9">
        <f t="shared" si="6"/>
        <v>-31318.300000000047</v>
      </c>
      <c r="R9" s="9">
        <f t="shared" si="7"/>
        <v>37813.599999999977</v>
      </c>
    </row>
    <row r="10" spans="1:18" ht="18" x14ac:dyDescent="0.35">
      <c r="A10" s="3" t="s">
        <v>14</v>
      </c>
      <c r="B10" s="6">
        <v>470718.9</v>
      </c>
      <c r="C10" s="6">
        <v>477114.4</v>
      </c>
      <c r="D10" s="9">
        <f t="shared" si="0"/>
        <v>101.4</v>
      </c>
      <c r="E10" s="9">
        <v>203485</v>
      </c>
      <c r="F10" s="9">
        <v>211354.5</v>
      </c>
      <c r="G10" s="9">
        <f t="shared" si="1"/>
        <v>103.9</v>
      </c>
      <c r="H10" s="9">
        <f t="shared" si="2"/>
        <v>267233.90000000002</v>
      </c>
      <c r="I10" s="9">
        <f t="shared" si="3"/>
        <v>265759.90000000002</v>
      </c>
      <c r="J10" s="9">
        <f t="shared" si="8"/>
        <v>99.4</v>
      </c>
      <c r="K10" s="9">
        <v>266453.90000000002</v>
      </c>
      <c r="L10" s="9">
        <v>263103.7</v>
      </c>
      <c r="M10" s="9">
        <f t="shared" si="4"/>
        <v>98.7</v>
      </c>
      <c r="N10" s="9">
        <f>471771.8+0.1</f>
        <v>471771.89999999997</v>
      </c>
      <c r="O10" s="9">
        <v>463281.8</v>
      </c>
      <c r="P10" s="9">
        <f t="shared" si="5"/>
        <v>98.2</v>
      </c>
      <c r="Q10" s="9">
        <f t="shared" si="6"/>
        <v>-1052.9999999999418</v>
      </c>
      <c r="R10" s="9">
        <f t="shared" si="7"/>
        <v>13832.600000000035</v>
      </c>
    </row>
    <row r="11" spans="1:18" ht="18" x14ac:dyDescent="0.35">
      <c r="A11" s="3" t="s">
        <v>15</v>
      </c>
      <c r="B11" s="6">
        <v>323462.2</v>
      </c>
      <c r="C11" s="6">
        <v>323780</v>
      </c>
      <c r="D11" s="9">
        <f t="shared" si="0"/>
        <v>100.1</v>
      </c>
      <c r="E11" s="9">
        <v>142438</v>
      </c>
      <c r="F11" s="9">
        <v>143018.6</v>
      </c>
      <c r="G11" s="9">
        <f t="shared" si="1"/>
        <v>100.4</v>
      </c>
      <c r="H11" s="9">
        <f t="shared" si="2"/>
        <v>181024.2</v>
      </c>
      <c r="I11" s="9">
        <f t="shared" si="3"/>
        <v>180761.4</v>
      </c>
      <c r="J11" s="9">
        <f t="shared" si="8"/>
        <v>99.9</v>
      </c>
      <c r="K11" s="9">
        <v>179890.1</v>
      </c>
      <c r="L11" s="9">
        <v>179637.2</v>
      </c>
      <c r="M11" s="9">
        <f t="shared" si="4"/>
        <v>99.9</v>
      </c>
      <c r="N11" s="9">
        <v>324535.09999999998</v>
      </c>
      <c r="O11" s="9">
        <v>321417.09999999998</v>
      </c>
      <c r="P11" s="9">
        <f t="shared" si="5"/>
        <v>99</v>
      </c>
      <c r="Q11" s="9">
        <f t="shared" si="6"/>
        <v>-1072.8999999999651</v>
      </c>
      <c r="R11" s="9">
        <f t="shared" si="7"/>
        <v>2362.9000000000233</v>
      </c>
    </row>
    <row r="12" spans="1:18" ht="18" x14ac:dyDescent="0.35">
      <c r="A12" s="3" t="s">
        <v>16</v>
      </c>
      <c r="B12" s="6">
        <v>330956.90000000002</v>
      </c>
      <c r="C12" s="6">
        <v>331143.5</v>
      </c>
      <c r="D12" s="9">
        <f t="shared" si="0"/>
        <v>100.1</v>
      </c>
      <c r="E12" s="9">
        <v>155896.4</v>
      </c>
      <c r="F12" s="9">
        <v>159475.79999999999</v>
      </c>
      <c r="G12" s="9">
        <f t="shared" si="1"/>
        <v>102.3</v>
      </c>
      <c r="H12" s="9">
        <f t="shared" si="2"/>
        <v>175060.50000000003</v>
      </c>
      <c r="I12" s="9">
        <f t="shared" si="3"/>
        <v>171667.7</v>
      </c>
      <c r="J12" s="9">
        <f t="shared" si="8"/>
        <v>98.1</v>
      </c>
      <c r="K12" s="9">
        <v>173297.8</v>
      </c>
      <c r="L12" s="9">
        <v>169904.6</v>
      </c>
      <c r="M12" s="9">
        <f t="shared" si="4"/>
        <v>98</v>
      </c>
      <c r="N12" s="9">
        <v>370062.2</v>
      </c>
      <c r="O12" s="9">
        <v>322844.40000000002</v>
      </c>
      <c r="P12" s="9">
        <f t="shared" si="5"/>
        <v>87.2</v>
      </c>
      <c r="Q12" s="9">
        <f t="shared" si="6"/>
        <v>-39105.299999999988</v>
      </c>
      <c r="R12" s="9">
        <f t="shared" si="7"/>
        <v>8299.0999999999767</v>
      </c>
    </row>
    <row r="13" spans="1:18" ht="18" x14ac:dyDescent="0.35">
      <c r="A13" s="3" t="s">
        <v>17</v>
      </c>
      <c r="B13" s="6">
        <v>366815.4</v>
      </c>
      <c r="C13" s="6">
        <v>386881.4</v>
      </c>
      <c r="D13" s="9">
        <f t="shared" si="0"/>
        <v>105.5</v>
      </c>
      <c r="E13" s="9">
        <f>190936.6+0.1</f>
        <v>190936.7</v>
      </c>
      <c r="F13" s="9">
        <v>211158.2</v>
      </c>
      <c r="G13" s="9">
        <f t="shared" si="1"/>
        <v>110.6</v>
      </c>
      <c r="H13" s="9">
        <f t="shared" si="2"/>
        <v>175878.7</v>
      </c>
      <c r="I13" s="9">
        <f t="shared" si="3"/>
        <v>175723.2</v>
      </c>
      <c r="J13" s="9">
        <f t="shared" si="8"/>
        <v>99.9</v>
      </c>
      <c r="K13" s="9">
        <v>171506.5</v>
      </c>
      <c r="L13" s="9">
        <v>171349.6</v>
      </c>
      <c r="M13" s="9">
        <f t="shared" si="4"/>
        <v>99.9</v>
      </c>
      <c r="N13" s="9">
        <v>468952.6</v>
      </c>
      <c r="O13" s="9">
        <v>445637.1</v>
      </c>
      <c r="P13" s="9">
        <f t="shared" si="5"/>
        <v>95</v>
      </c>
      <c r="Q13" s="9">
        <f t="shared" si="6"/>
        <v>-102137.19999999995</v>
      </c>
      <c r="R13" s="9">
        <f t="shared" si="7"/>
        <v>-58755.699999999953</v>
      </c>
    </row>
    <row r="14" spans="1:18" ht="18" x14ac:dyDescent="0.35">
      <c r="A14" s="3" t="s">
        <v>18</v>
      </c>
      <c r="B14" s="6">
        <v>460156.9</v>
      </c>
      <c r="C14" s="6">
        <v>467463.4</v>
      </c>
      <c r="D14" s="9">
        <f t="shared" si="0"/>
        <v>101.6</v>
      </c>
      <c r="E14" s="9">
        <v>169384.5</v>
      </c>
      <c r="F14" s="9">
        <v>176698.5</v>
      </c>
      <c r="G14" s="9">
        <f t="shared" si="1"/>
        <v>104.3</v>
      </c>
      <c r="H14" s="9">
        <f t="shared" si="2"/>
        <v>290772.40000000002</v>
      </c>
      <c r="I14" s="9">
        <f t="shared" si="3"/>
        <v>290764.90000000002</v>
      </c>
      <c r="J14" s="9">
        <f t="shared" si="8"/>
        <v>100</v>
      </c>
      <c r="K14" s="9">
        <v>289916.40000000002</v>
      </c>
      <c r="L14" s="9">
        <f>289909-0.1</f>
        <v>289908.90000000002</v>
      </c>
      <c r="M14" s="9">
        <f t="shared" si="4"/>
        <v>100</v>
      </c>
      <c r="N14" s="9">
        <v>466672.2</v>
      </c>
      <c r="O14" s="9">
        <v>453386.8</v>
      </c>
      <c r="P14" s="9">
        <f t="shared" si="5"/>
        <v>97.2</v>
      </c>
      <c r="Q14" s="9">
        <f t="shared" si="6"/>
        <v>-6515.2999999999884</v>
      </c>
      <c r="R14" s="9">
        <f t="shared" si="7"/>
        <v>14076.600000000035</v>
      </c>
    </row>
    <row r="15" spans="1:18" ht="18" x14ac:dyDescent="0.35">
      <c r="A15" s="3" t="s">
        <v>19</v>
      </c>
      <c r="B15" s="6">
        <v>196895</v>
      </c>
      <c r="C15" s="6">
        <v>180676</v>
      </c>
      <c r="D15" s="9">
        <f t="shared" si="0"/>
        <v>91.8</v>
      </c>
      <c r="E15" s="9">
        <v>44308.7</v>
      </c>
      <c r="F15" s="9">
        <v>42389.2</v>
      </c>
      <c r="G15" s="9">
        <f t="shared" si="1"/>
        <v>95.7</v>
      </c>
      <c r="H15" s="9">
        <f t="shared" si="2"/>
        <v>152586.29999999999</v>
      </c>
      <c r="I15" s="9">
        <f t="shared" si="3"/>
        <v>138286.79999999999</v>
      </c>
      <c r="J15" s="9">
        <f>ROUND(I15/H15*100,1)</f>
        <v>90.6</v>
      </c>
      <c r="K15" s="9">
        <v>152363.70000000001</v>
      </c>
      <c r="L15" s="9">
        <v>137969.1</v>
      </c>
      <c r="M15" s="9">
        <f t="shared" si="4"/>
        <v>90.6</v>
      </c>
      <c r="N15" s="9">
        <v>199956.3</v>
      </c>
      <c r="O15" s="9">
        <v>182210.1</v>
      </c>
      <c r="P15" s="9">
        <f t="shared" si="5"/>
        <v>91.1</v>
      </c>
      <c r="Q15" s="9">
        <f t="shared" si="6"/>
        <v>-3061.2999999999884</v>
      </c>
      <c r="R15" s="9">
        <f t="shared" si="7"/>
        <v>-1534.1000000000058</v>
      </c>
    </row>
    <row r="16" spans="1:18" ht="18" x14ac:dyDescent="0.35">
      <c r="A16" s="3" t="s">
        <v>20</v>
      </c>
      <c r="B16" s="6">
        <v>547490.19999999995</v>
      </c>
      <c r="C16" s="6">
        <v>551603.5</v>
      </c>
      <c r="D16" s="9">
        <f t="shared" si="0"/>
        <v>100.8</v>
      </c>
      <c r="E16" s="9">
        <v>296284.3</v>
      </c>
      <c r="F16" s="9">
        <v>300505.3</v>
      </c>
      <c r="G16" s="9">
        <f t="shared" si="1"/>
        <v>101.4</v>
      </c>
      <c r="H16" s="9">
        <f t="shared" si="2"/>
        <v>251205.89999999997</v>
      </c>
      <c r="I16" s="9">
        <f t="shared" si="3"/>
        <v>251098.2</v>
      </c>
      <c r="J16" s="9">
        <f t="shared" si="8"/>
        <v>100</v>
      </c>
      <c r="K16" s="9">
        <v>250196.7</v>
      </c>
      <c r="L16" s="9">
        <v>250063.5</v>
      </c>
      <c r="M16" s="9">
        <f t="shared" si="4"/>
        <v>99.9</v>
      </c>
      <c r="N16" s="9">
        <v>572448.30000000005</v>
      </c>
      <c r="O16" s="9">
        <f>449231.5+0.1</f>
        <v>449231.6</v>
      </c>
      <c r="P16" s="9">
        <f t="shared" si="5"/>
        <v>78.5</v>
      </c>
      <c r="Q16" s="9">
        <f t="shared" si="6"/>
        <v>-24958.100000000093</v>
      </c>
      <c r="R16" s="9">
        <f t="shared" si="7"/>
        <v>102371.90000000002</v>
      </c>
    </row>
    <row r="17" spans="1:18" ht="18" x14ac:dyDescent="0.35">
      <c r="A17" s="3" t="s">
        <v>21</v>
      </c>
      <c r="B17" s="6">
        <v>156111.9</v>
      </c>
      <c r="C17" s="6">
        <v>155161.79999999999</v>
      </c>
      <c r="D17" s="9">
        <f t="shared" si="0"/>
        <v>99.4</v>
      </c>
      <c r="E17" s="9">
        <v>63431.5</v>
      </c>
      <c r="F17" s="9">
        <v>62715.4</v>
      </c>
      <c r="G17" s="9">
        <f t="shared" si="1"/>
        <v>98.9</v>
      </c>
      <c r="H17" s="9">
        <f t="shared" si="2"/>
        <v>92680.4</v>
      </c>
      <c r="I17" s="9">
        <f t="shared" si="3"/>
        <v>92446.399999999994</v>
      </c>
      <c r="J17" s="9">
        <f t="shared" si="8"/>
        <v>99.7</v>
      </c>
      <c r="K17" s="9">
        <v>92400.4</v>
      </c>
      <c r="L17" s="9">
        <v>92330.7</v>
      </c>
      <c r="M17" s="9">
        <f t="shared" si="4"/>
        <v>99.9</v>
      </c>
      <c r="N17" s="9">
        <v>164229.4</v>
      </c>
      <c r="O17" s="9">
        <v>156124.6</v>
      </c>
      <c r="P17" s="9">
        <f t="shared" si="5"/>
        <v>95.1</v>
      </c>
      <c r="Q17" s="9">
        <f t="shared" si="6"/>
        <v>-8117.5</v>
      </c>
      <c r="R17" s="9">
        <f t="shared" si="7"/>
        <v>-962.80000000001746</v>
      </c>
    </row>
    <row r="18" spans="1:18" ht="18" x14ac:dyDescent="0.35">
      <c r="A18" s="3" t="s">
        <v>22</v>
      </c>
      <c r="B18" s="6">
        <v>238828.3</v>
      </c>
      <c r="C18" s="6">
        <v>240533.9</v>
      </c>
      <c r="D18" s="9">
        <f t="shared" si="0"/>
        <v>100.7</v>
      </c>
      <c r="E18" s="9">
        <v>97584.5</v>
      </c>
      <c r="F18" s="9">
        <v>99340</v>
      </c>
      <c r="G18" s="9">
        <f t="shared" si="1"/>
        <v>101.8</v>
      </c>
      <c r="H18" s="9">
        <f t="shared" si="2"/>
        <v>141243.79999999999</v>
      </c>
      <c r="I18" s="9">
        <f t="shared" si="3"/>
        <v>141193.9</v>
      </c>
      <c r="J18" s="9">
        <f t="shared" si="8"/>
        <v>100</v>
      </c>
      <c r="K18" s="9">
        <v>137028.70000000001</v>
      </c>
      <c r="L18" s="9">
        <v>136978.29999999999</v>
      </c>
      <c r="M18" s="9">
        <f t="shared" si="4"/>
        <v>100</v>
      </c>
      <c r="N18" s="9">
        <v>242177.2</v>
      </c>
      <c r="O18" s="9">
        <v>239218.3</v>
      </c>
      <c r="P18" s="9">
        <f t="shared" si="5"/>
        <v>98.8</v>
      </c>
      <c r="Q18" s="9">
        <f t="shared" si="6"/>
        <v>-3348.9000000000233</v>
      </c>
      <c r="R18" s="9">
        <f t="shared" si="7"/>
        <v>1315.6000000000058</v>
      </c>
    </row>
    <row r="19" spans="1:18" ht="18" x14ac:dyDescent="0.35">
      <c r="A19" s="3" t="s">
        <v>23</v>
      </c>
      <c r="B19" s="6">
        <v>555601.5</v>
      </c>
      <c r="C19" s="6">
        <v>595860.4</v>
      </c>
      <c r="D19" s="9">
        <f t="shared" si="0"/>
        <v>107.2</v>
      </c>
      <c r="E19" s="9">
        <v>208588.6</v>
      </c>
      <c r="F19" s="9">
        <v>251100.79999999999</v>
      </c>
      <c r="G19" s="9">
        <f t="shared" si="1"/>
        <v>120.4</v>
      </c>
      <c r="H19" s="9">
        <f t="shared" si="2"/>
        <v>347012.9</v>
      </c>
      <c r="I19" s="9">
        <f t="shared" si="3"/>
        <v>344759.60000000003</v>
      </c>
      <c r="J19" s="9">
        <f t="shared" si="8"/>
        <v>99.4</v>
      </c>
      <c r="K19" s="9">
        <v>346343.3</v>
      </c>
      <c r="L19" s="9">
        <v>343696.8</v>
      </c>
      <c r="M19" s="9">
        <f t="shared" si="4"/>
        <v>99.2</v>
      </c>
      <c r="N19" s="9">
        <v>613991.80000000005</v>
      </c>
      <c r="O19" s="9">
        <v>605818.80000000005</v>
      </c>
      <c r="P19" s="9">
        <f t="shared" si="5"/>
        <v>98.7</v>
      </c>
      <c r="Q19" s="9">
        <f t="shared" si="6"/>
        <v>-58390.300000000047</v>
      </c>
      <c r="R19" s="9">
        <f t="shared" si="7"/>
        <v>-9958.4000000000233</v>
      </c>
    </row>
    <row r="20" spans="1:18" ht="18" x14ac:dyDescent="0.35">
      <c r="A20" s="3" t="s">
        <v>24</v>
      </c>
      <c r="B20" s="6">
        <f>852008.1</f>
        <v>852008.1</v>
      </c>
      <c r="C20" s="6">
        <v>874630.3</v>
      </c>
      <c r="D20" s="9">
        <f t="shared" si="0"/>
        <v>102.7</v>
      </c>
      <c r="E20" s="9">
        <v>329385.7</v>
      </c>
      <c r="F20" s="9">
        <v>353345.4</v>
      </c>
      <c r="G20" s="9">
        <f t="shared" si="1"/>
        <v>107.3</v>
      </c>
      <c r="H20" s="9">
        <f t="shared" si="2"/>
        <v>522622.39999999997</v>
      </c>
      <c r="I20" s="9">
        <f t="shared" si="3"/>
        <v>521284.9</v>
      </c>
      <c r="J20" s="9">
        <f t="shared" si="8"/>
        <v>99.7</v>
      </c>
      <c r="K20" s="9">
        <v>515668.8</v>
      </c>
      <c r="L20" s="9">
        <v>515642.4</v>
      </c>
      <c r="M20" s="9">
        <f t="shared" si="4"/>
        <v>100</v>
      </c>
      <c r="N20" s="9">
        <v>889990</v>
      </c>
      <c r="O20" s="9">
        <v>857764.5</v>
      </c>
      <c r="P20" s="9">
        <f t="shared" si="5"/>
        <v>96.4</v>
      </c>
      <c r="Q20" s="9">
        <f t="shared" si="6"/>
        <v>-37981.900000000023</v>
      </c>
      <c r="R20" s="9">
        <f t="shared" si="7"/>
        <v>16865.800000000047</v>
      </c>
    </row>
    <row r="21" spans="1:18" ht="18" x14ac:dyDescent="0.35">
      <c r="A21" s="3" t="s">
        <v>25</v>
      </c>
      <c r="B21" s="6">
        <v>406882.9</v>
      </c>
      <c r="C21" s="6">
        <v>407185.1</v>
      </c>
      <c r="D21" s="9">
        <f t="shared" si="0"/>
        <v>100.1</v>
      </c>
      <c r="E21" s="9">
        <v>179085.5</v>
      </c>
      <c r="F21" s="9">
        <v>179170.7</v>
      </c>
      <c r="G21" s="9">
        <f t="shared" si="1"/>
        <v>100</v>
      </c>
      <c r="H21" s="9">
        <f t="shared" si="2"/>
        <v>227797.40000000002</v>
      </c>
      <c r="I21" s="9">
        <f t="shared" si="3"/>
        <v>228014.39999999997</v>
      </c>
      <c r="J21" s="9">
        <f t="shared" si="8"/>
        <v>100.1</v>
      </c>
      <c r="K21" s="9">
        <v>221596.7</v>
      </c>
      <c r="L21" s="9">
        <v>221533.3</v>
      </c>
      <c r="M21" s="9">
        <f t="shared" si="4"/>
        <v>100</v>
      </c>
      <c r="N21" s="9">
        <v>410270.3</v>
      </c>
      <c r="O21" s="9">
        <v>401879.7</v>
      </c>
      <c r="P21" s="9">
        <f t="shared" si="5"/>
        <v>98</v>
      </c>
      <c r="Q21" s="9">
        <f t="shared" si="6"/>
        <v>-3387.3999999999651</v>
      </c>
      <c r="R21" s="9">
        <f t="shared" si="7"/>
        <v>5305.3999999999651</v>
      </c>
    </row>
    <row r="22" spans="1:18" ht="18" x14ac:dyDescent="0.35">
      <c r="A22" s="3" t="s">
        <v>26</v>
      </c>
      <c r="B22" s="6">
        <v>613902.4</v>
      </c>
      <c r="C22" s="6">
        <v>640239.80000000005</v>
      </c>
      <c r="D22" s="9">
        <f t="shared" si="0"/>
        <v>104.3</v>
      </c>
      <c r="E22" s="9">
        <v>209762.7</v>
      </c>
      <c r="F22" s="9">
        <v>236718.3</v>
      </c>
      <c r="G22" s="9">
        <f t="shared" si="1"/>
        <v>112.9</v>
      </c>
      <c r="H22" s="9">
        <f t="shared" si="2"/>
        <v>404139.7</v>
      </c>
      <c r="I22" s="9">
        <f t="shared" si="3"/>
        <v>403521.50000000006</v>
      </c>
      <c r="J22" s="9">
        <f t="shared" si="8"/>
        <v>99.8</v>
      </c>
      <c r="K22" s="9">
        <v>401770.2</v>
      </c>
      <c r="L22" s="9">
        <v>401076.4</v>
      </c>
      <c r="M22" s="9">
        <f t="shared" si="4"/>
        <v>99.8</v>
      </c>
      <c r="N22" s="9">
        <v>656520.30000000005</v>
      </c>
      <c r="O22" s="9">
        <f>643986+0.1</f>
        <v>643986.1</v>
      </c>
      <c r="P22" s="9">
        <f t="shared" si="5"/>
        <v>98.1</v>
      </c>
      <c r="Q22" s="9">
        <f t="shared" si="6"/>
        <v>-42617.900000000023</v>
      </c>
      <c r="R22" s="9">
        <f t="shared" si="7"/>
        <v>-3746.2999999999302</v>
      </c>
    </row>
    <row r="23" spans="1:18" ht="18" x14ac:dyDescent="0.35">
      <c r="A23" s="3" t="s">
        <v>27</v>
      </c>
      <c r="B23" s="6">
        <v>381970.1</v>
      </c>
      <c r="C23" s="6">
        <v>381866.1</v>
      </c>
      <c r="D23" s="9">
        <f t="shared" si="0"/>
        <v>100</v>
      </c>
      <c r="E23" s="9">
        <v>221971.7</v>
      </c>
      <c r="F23" s="9">
        <v>221904</v>
      </c>
      <c r="G23" s="9">
        <f t="shared" si="1"/>
        <v>100</v>
      </c>
      <c r="H23" s="9">
        <f t="shared" si="2"/>
        <v>159998.39999999997</v>
      </c>
      <c r="I23" s="9">
        <f t="shared" si="3"/>
        <v>159962.09999999998</v>
      </c>
      <c r="J23" s="9">
        <f t="shared" si="8"/>
        <v>100</v>
      </c>
      <c r="K23" s="9">
        <v>159998.39999999999</v>
      </c>
      <c r="L23" s="9">
        <v>159962.1</v>
      </c>
      <c r="M23" s="9">
        <f t="shared" si="4"/>
        <v>100</v>
      </c>
      <c r="N23" s="9">
        <v>360646.1</v>
      </c>
      <c r="O23" s="9">
        <v>354596.7</v>
      </c>
      <c r="P23" s="9">
        <f t="shared" si="5"/>
        <v>98.3</v>
      </c>
      <c r="Q23" s="9">
        <f t="shared" si="6"/>
        <v>21324</v>
      </c>
      <c r="R23" s="9">
        <f t="shared" si="7"/>
        <v>27269.399999999965</v>
      </c>
    </row>
    <row r="24" spans="1:18" ht="18" x14ac:dyDescent="0.35">
      <c r="A24" s="3" t="s">
        <v>28</v>
      </c>
      <c r="B24" s="6">
        <v>316289.5</v>
      </c>
      <c r="C24" s="6">
        <v>298903.09999999998</v>
      </c>
      <c r="D24" s="9">
        <f t="shared" si="0"/>
        <v>94.5</v>
      </c>
      <c r="E24" s="9">
        <v>116889</v>
      </c>
      <c r="F24" s="9">
        <v>104199.8</v>
      </c>
      <c r="G24" s="9">
        <f t="shared" si="1"/>
        <v>89.1</v>
      </c>
      <c r="H24" s="9">
        <f t="shared" si="2"/>
        <v>199400.5</v>
      </c>
      <c r="I24" s="9">
        <f t="shared" si="3"/>
        <v>194703.3</v>
      </c>
      <c r="J24" s="9">
        <f t="shared" si="8"/>
        <v>97.6</v>
      </c>
      <c r="K24" s="9">
        <v>199290.5</v>
      </c>
      <c r="L24" s="9">
        <v>194593.4</v>
      </c>
      <c r="M24" s="9">
        <f t="shared" si="4"/>
        <v>97.6</v>
      </c>
      <c r="N24" s="9">
        <v>340359.8</v>
      </c>
      <c r="O24" s="9">
        <v>312146.59999999998</v>
      </c>
      <c r="P24" s="9">
        <f t="shared" si="5"/>
        <v>91.7</v>
      </c>
      <c r="Q24" s="9">
        <f t="shared" si="6"/>
        <v>-24070.299999999988</v>
      </c>
      <c r="R24" s="9">
        <f t="shared" si="7"/>
        <v>-13243.5</v>
      </c>
    </row>
    <row r="25" spans="1:18" ht="18" x14ac:dyDescent="0.35">
      <c r="A25" s="3" t="s">
        <v>29</v>
      </c>
      <c r="B25" s="6">
        <v>477944.7</v>
      </c>
      <c r="C25" s="6">
        <v>485390.3</v>
      </c>
      <c r="D25" s="9">
        <f t="shared" si="0"/>
        <v>101.6</v>
      </c>
      <c r="E25" s="9">
        <v>173097.5</v>
      </c>
      <c r="F25" s="9">
        <v>182631.5</v>
      </c>
      <c r="G25" s="9">
        <f t="shared" si="1"/>
        <v>105.5</v>
      </c>
      <c r="H25" s="9">
        <f t="shared" si="2"/>
        <v>304847.2</v>
      </c>
      <c r="I25" s="9">
        <f t="shared" si="3"/>
        <v>302758.8</v>
      </c>
      <c r="J25" s="9">
        <f t="shared" si="8"/>
        <v>99.3</v>
      </c>
      <c r="K25" s="9">
        <v>301895.90000000002</v>
      </c>
      <c r="L25" s="9">
        <v>299883.2</v>
      </c>
      <c r="M25" s="9">
        <f t="shared" si="4"/>
        <v>99.3</v>
      </c>
      <c r="N25" s="9">
        <v>506030</v>
      </c>
      <c r="O25" s="9">
        <v>489852.6</v>
      </c>
      <c r="P25" s="9">
        <f t="shared" si="5"/>
        <v>96.8</v>
      </c>
      <c r="Q25" s="9">
        <f t="shared" si="6"/>
        <v>-28085.299999999988</v>
      </c>
      <c r="R25" s="9">
        <f t="shared" si="7"/>
        <v>-4462.2999999999884</v>
      </c>
    </row>
    <row r="26" spans="1:18" ht="18" x14ac:dyDescent="0.35">
      <c r="A26" s="3" t="s">
        <v>30</v>
      </c>
      <c r="B26" s="6">
        <v>555485.4</v>
      </c>
      <c r="C26" s="6">
        <v>708552</v>
      </c>
      <c r="D26" s="9">
        <f t="shared" si="0"/>
        <v>127.6</v>
      </c>
      <c r="E26" s="9">
        <v>297525.8</v>
      </c>
      <c r="F26" s="9">
        <v>450516.4</v>
      </c>
      <c r="G26" s="9">
        <f t="shared" si="1"/>
        <v>151.4</v>
      </c>
      <c r="H26" s="9">
        <f t="shared" si="2"/>
        <v>257959.60000000003</v>
      </c>
      <c r="I26" s="9">
        <f t="shared" si="3"/>
        <v>258035.59999999998</v>
      </c>
      <c r="J26" s="9">
        <f t="shared" si="8"/>
        <v>100</v>
      </c>
      <c r="K26" s="9">
        <v>256128.9</v>
      </c>
      <c r="L26" s="9">
        <v>255950.7</v>
      </c>
      <c r="M26" s="9">
        <f t="shared" si="4"/>
        <v>99.9</v>
      </c>
      <c r="N26" s="9">
        <v>563836.69999999995</v>
      </c>
      <c r="O26" s="9">
        <v>557380.80000000005</v>
      </c>
      <c r="P26" s="9">
        <f t="shared" si="5"/>
        <v>98.9</v>
      </c>
      <c r="Q26" s="9">
        <f t="shared" si="6"/>
        <v>-8351.2999999999302</v>
      </c>
      <c r="R26" s="9">
        <f t="shared" si="7"/>
        <v>151171.19999999995</v>
      </c>
    </row>
    <row r="27" spans="1:18" ht="18" x14ac:dyDescent="0.35">
      <c r="A27" s="3" t="s">
        <v>31</v>
      </c>
      <c r="B27" s="6">
        <v>190085.1</v>
      </c>
      <c r="C27" s="6">
        <v>193522.5</v>
      </c>
      <c r="D27" s="9">
        <f t="shared" si="0"/>
        <v>101.8</v>
      </c>
      <c r="E27" s="9">
        <v>79163</v>
      </c>
      <c r="F27" s="9">
        <v>82649.5</v>
      </c>
      <c r="G27" s="9">
        <f t="shared" si="1"/>
        <v>104.4</v>
      </c>
      <c r="H27" s="9">
        <f t="shared" si="2"/>
        <v>110922.1</v>
      </c>
      <c r="I27" s="9">
        <f t="shared" si="3"/>
        <v>110873</v>
      </c>
      <c r="J27" s="9">
        <f t="shared" si="8"/>
        <v>100</v>
      </c>
      <c r="K27" s="9">
        <v>110922.1</v>
      </c>
      <c r="L27" s="9">
        <v>110873</v>
      </c>
      <c r="M27" s="9">
        <f t="shared" si="4"/>
        <v>100</v>
      </c>
      <c r="N27" s="9">
        <f>186504.8+0.1</f>
        <v>186504.9</v>
      </c>
      <c r="O27" s="9">
        <v>179877.5</v>
      </c>
      <c r="P27" s="9">
        <f t="shared" si="5"/>
        <v>96.4</v>
      </c>
      <c r="Q27" s="9">
        <f t="shared" si="6"/>
        <v>3580.2000000000116</v>
      </c>
      <c r="R27" s="9">
        <f t="shared" si="7"/>
        <v>13645</v>
      </c>
    </row>
    <row r="28" spans="1:18" ht="18" x14ac:dyDescent="0.35">
      <c r="A28" s="3" t="s">
        <v>32</v>
      </c>
      <c r="B28" s="6">
        <v>309004.5</v>
      </c>
      <c r="C28" s="6">
        <v>307209.8</v>
      </c>
      <c r="D28" s="9">
        <f t="shared" si="0"/>
        <v>99.4</v>
      </c>
      <c r="E28" s="9">
        <v>114875.7</v>
      </c>
      <c r="F28" s="9">
        <v>125890.5</v>
      </c>
      <c r="G28" s="9">
        <f t="shared" si="1"/>
        <v>109.6</v>
      </c>
      <c r="H28" s="9">
        <f t="shared" si="2"/>
        <v>194128.8</v>
      </c>
      <c r="I28" s="9">
        <f t="shared" si="3"/>
        <v>181319.3</v>
      </c>
      <c r="J28" s="9">
        <f t="shared" si="8"/>
        <v>93.4</v>
      </c>
      <c r="K28" s="9">
        <v>194128.8</v>
      </c>
      <c r="L28" s="9">
        <v>181319.3</v>
      </c>
      <c r="M28" s="9">
        <f t="shared" si="4"/>
        <v>93.4</v>
      </c>
      <c r="N28" s="9">
        <v>328612.8</v>
      </c>
      <c r="O28" s="9">
        <v>311372.09999999998</v>
      </c>
      <c r="P28" s="9">
        <f t="shared" si="5"/>
        <v>94.8</v>
      </c>
      <c r="Q28" s="9">
        <f t="shared" si="6"/>
        <v>-19608.299999999988</v>
      </c>
      <c r="R28" s="9">
        <f t="shared" si="7"/>
        <v>-4162.2999999999884</v>
      </c>
    </row>
    <row r="29" spans="1:18" ht="18" x14ac:dyDescent="0.35">
      <c r="A29" s="3" t="s">
        <v>33</v>
      </c>
      <c r="B29" s="6">
        <v>475120.2</v>
      </c>
      <c r="C29" s="6">
        <v>482602.7</v>
      </c>
      <c r="D29" s="9">
        <f t="shared" si="0"/>
        <v>101.6</v>
      </c>
      <c r="E29" s="9">
        <v>178545.4</v>
      </c>
      <c r="F29" s="9">
        <v>191071.4</v>
      </c>
      <c r="G29" s="9">
        <f t="shared" si="1"/>
        <v>107</v>
      </c>
      <c r="H29" s="9">
        <f t="shared" si="2"/>
        <v>296574.80000000005</v>
      </c>
      <c r="I29" s="9">
        <f t="shared" si="3"/>
        <v>291531.30000000005</v>
      </c>
      <c r="J29" s="9">
        <f t="shared" si="8"/>
        <v>98.3</v>
      </c>
      <c r="K29" s="9">
        <v>296539.7</v>
      </c>
      <c r="L29" s="9">
        <f>291496.4-0.1</f>
        <v>291496.30000000005</v>
      </c>
      <c r="M29" s="9">
        <f t="shared" si="4"/>
        <v>98.3</v>
      </c>
      <c r="N29" s="9">
        <v>528565.4</v>
      </c>
      <c r="O29" s="9">
        <v>514280.4</v>
      </c>
      <c r="P29" s="9">
        <f t="shared" si="5"/>
        <v>97.3</v>
      </c>
      <c r="Q29" s="9">
        <f t="shared" si="6"/>
        <v>-53445.200000000012</v>
      </c>
      <c r="R29" s="9">
        <f t="shared" si="7"/>
        <v>-31677.700000000012</v>
      </c>
    </row>
    <row r="30" spans="1:18" ht="18" x14ac:dyDescent="0.35">
      <c r="A30" s="3" t="s">
        <v>34</v>
      </c>
      <c r="B30" s="6">
        <v>289063.40000000002</v>
      </c>
      <c r="C30" s="6">
        <v>289048.59999999998</v>
      </c>
      <c r="D30" s="9">
        <f t="shared" si="0"/>
        <v>100</v>
      </c>
      <c r="E30" s="9">
        <v>95924.9</v>
      </c>
      <c r="F30" s="9">
        <v>96630.399999999994</v>
      </c>
      <c r="G30" s="9">
        <f t="shared" si="1"/>
        <v>100.7</v>
      </c>
      <c r="H30" s="9">
        <f t="shared" si="2"/>
        <v>193138.50000000003</v>
      </c>
      <c r="I30" s="9">
        <f t="shared" si="3"/>
        <v>192418.19999999998</v>
      </c>
      <c r="J30" s="9">
        <f t="shared" si="8"/>
        <v>99.6</v>
      </c>
      <c r="K30" s="9">
        <v>193018.6</v>
      </c>
      <c r="L30" s="9">
        <v>192941.9</v>
      </c>
      <c r="M30" s="9">
        <f t="shared" si="4"/>
        <v>100</v>
      </c>
      <c r="N30" s="9">
        <v>296909.8</v>
      </c>
      <c r="O30" s="9">
        <v>292167</v>
      </c>
      <c r="P30" s="9">
        <f t="shared" si="5"/>
        <v>98.4</v>
      </c>
      <c r="Q30" s="9">
        <f t="shared" si="6"/>
        <v>-7846.3999999999651</v>
      </c>
      <c r="R30" s="9">
        <f t="shared" si="7"/>
        <v>-3118.4000000000233</v>
      </c>
    </row>
    <row r="31" spans="1:18" ht="18" x14ac:dyDescent="0.35">
      <c r="A31" s="3" t="s">
        <v>35</v>
      </c>
      <c r="B31" s="6">
        <v>221300.9</v>
      </c>
      <c r="C31" s="6">
        <v>221141.5</v>
      </c>
      <c r="D31" s="9">
        <f t="shared" si="0"/>
        <v>99.9</v>
      </c>
      <c r="E31" s="9">
        <v>88950.9</v>
      </c>
      <c r="F31" s="9">
        <v>88956.5</v>
      </c>
      <c r="G31" s="9">
        <f t="shared" si="1"/>
        <v>100</v>
      </c>
      <c r="H31" s="9">
        <f t="shared" si="2"/>
        <v>132350</v>
      </c>
      <c r="I31" s="9">
        <f t="shared" si="3"/>
        <v>132185</v>
      </c>
      <c r="J31" s="9">
        <f t="shared" si="8"/>
        <v>99.9</v>
      </c>
      <c r="K31" s="9">
        <v>132350</v>
      </c>
      <c r="L31" s="9">
        <v>132108.70000000001</v>
      </c>
      <c r="M31" s="9">
        <f t="shared" si="4"/>
        <v>99.8</v>
      </c>
      <c r="N31" s="9">
        <v>226734.8</v>
      </c>
      <c r="O31" s="9">
        <v>223690.4</v>
      </c>
      <c r="P31" s="9">
        <f t="shared" si="5"/>
        <v>98.7</v>
      </c>
      <c r="Q31" s="9">
        <f t="shared" si="6"/>
        <v>-5433.8999999999942</v>
      </c>
      <c r="R31" s="9">
        <f t="shared" si="7"/>
        <v>-2548.8999999999942</v>
      </c>
    </row>
    <row r="32" spans="1:18" ht="17.399999999999999" x14ac:dyDescent="0.3">
      <c r="A32" s="4" t="s">
        <v>36</v>
      </c>
      <c r="B32" s="7">
        <f>SUM(B5:B31)</f>
        <v>26795256.699999988</v>
      </c>
      <c r="C32" s="7">
        <f>SUM(C5:C31)</f>
        <v>26521778.900000006</v>
      </c>
      <c r="D32" s="9">
        <f t="shared" si="0"/>
        <v>99</v>
      </c>
      <c r="E32" s="7">
        <f>SUM(E5:E31)</f>
        <v>8146745.1000000015</v>
      </c>
      <c r="F32" s="7">
        <f>SUM(F5:F31)</f>
        <v>8538787</v>
      </c>
      <c r="G32" s="6">
        <f t="shared" si="1"/>
        <v>104.8</v>
      </c>
      <c r="H32" s="7">
        <f>SUM(H5:H31)</f>
        <v>18648511.600000005</v>
      </c>
      <c r="I32" s="7">
        <f>SUM(I5:I31)</f>
        <v>17982991.800000004</v>
      </c>
      <c r="J32" s="6">
        <f t="shared" si="8"/>
        <v>96.4</v>
      </c>
      <c r="K32" s="10">
        <f>SUM(K5:K31)</f>
        <v>18610303</v>
      </c>
      <c r="L32" s="10">
        <f>SUM(L5:L31)</f>
        <v>17972344.699999999</v>
      </c>
      <c r="M32" s="9">
        <f t="shared" si="4"/>
        <v>96.6</v>
      </c>
      <c r="N32" s="10">
        <f>SUM(N5:N31)</f>
        <v>28685265.000000004</v>
      </c>
      <c r="O32" s="10">
        <f>SUM(O5:O31)</f>
        <v>26419368.20000001</v>
      </c>
      <c r="P32" s="9">
        <f t="shared" si="5"/>
        <v>92.1</v>
      </c>
      <c r="Q32" s="10">
        <f>SUM(Q5:Q31)</f>
        <v>-1890008.2999999996</v>
      </c>
      <c r="R32" s="10">
        <f>SUM(R5:R31)</f>
        <v>102410.70000000054</v>
      </c>
    </row>
  </sheetData>
  <mergeCells count="8">
    <mergeCell ref="Q3:R3"/>
    <mergeCell ref="A1:R1"/>
    <mergeCell ref="A3:A4"/>
    <mergeCell ref="B3:D3"/>
    <mergeCell ref="E3:G3"/>
    <mergeCell ref="H3:J3"/>
    <mergeCell ref="K3:M3"/>
    <mergeCell ref="N3:P3"/>
  </mergeCells>
  <pageMargins left="0" right="0" top="0.74803149606299213" bottom="0.74803149606299213" header="0.31496062992125984" footer="0.31496062992125984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 год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2023-03-06T12:43:56Z</dcterms:modified>
</cp:coreProperties>
</file>